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Walker2008Sex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<sst xmlns="http://schemas.openxmlformats.org/spreadsheetml/2006/main" count="28" uniqueCount="28">
  <si>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sex</t>
  </si>
  <si>
    <t>glabella</t>
  </si>
  <si>
    <t>mastoid</t>
  </si>
  <si>
    <t>mental</t>
  </si>
  <si>
    <t>orbit</t>
  </si>
  <si>
    <t>nuchal</t>
  </si>
  <si>
    <t>score</t>
  </si>
  <si>
    <t>prob F</t>
  </si>
  <si>
    <t>accuracy</t>
  </si>
  <si>
    <t>vars</t>
  </si>
  <si>
    <t>gl-ma-me</t>
  </si>
  <si>
    <t>gl-ma</t>
  </si>
  <si>
    <t>gl-me</t>
  </si>
  <si>
    <t>me-ma</t>
  </si>
  <si>
    <t>or-me</t>
  </si>
  <si>
    <t>nu-ma</t>
  </si>
  <si>
    <t>Sex estimations:</t>
  </si>
  <si>
    <t>Scores:</t>
  </si>
  <si>
    <t>prob Male</t>
  </si>
  <si>
    <t xml:space="preserve">Sex estimation from Walker (2008) </t>
  </si>
  <si>
    <t>88 / 86</t>
  </si>
  <si>
    <t>85 / 83</t>
  </si>
  <si>
    <t>87 / 82</t>
  </si>
  <si>
    <t>70 / 84</t>
  </si>
  <si>
    <t>78 /78</t>
  </si>
  <si>
    <t>77 / 83</t>
  </si>
  <si>
    <t>Version 1.02</t>
  </si>
  <si>
    <t>Table 9. Logistic Regression Equations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</si>
</sst>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0" fillId="34" borderId="0" xfId="0" applyFill="1" applyAlignment="1">
      <alignment/>
    </xf>
    <xf numFmtId="0" fontId="6" fillId="34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1</xdr:row>
      <xdr:rowOff>19050</xdr:rowOff>
    </xdr:from>
    <xdr:to>
      <xdr:col>16</xdr:col>
      <xdr:colOff>180975</xdr:colOff>
      <xdr:row>7</xdr:row>
      <xdr:rowOff>123825</xdr:rowOff>
    </xdr:to>
    <xdr:pic>
      <xdr:nvPicPr>
        <xdr:cNvPr id="1" name="Picture 1" descr="WalkerTraits.jpg"/>
        <xdr:cNvPicPr preferRelativeResize="1">
          <a:picLocks noChangeAspect="1"/>
        </xdr:cNvPicPr>
      </xdr:nvPicPr>
      <xdr:blipFill>
        <a:blip r:embed="rId1"/>
        <a:srcRect b="79307"/>
        <a:stretch>
          <a:fillRect/>
        </a:stretch>
      </xdr:blipFill>
      <xdr:spPr>
        <a:xfrm>
          <a:off x="5381625" y="276225"/>
          <a:ext cx="59626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14</xdr:row>
      <xdr:rowOff>85725</xdr:rowOff>
    </xdr:from>
    <xdr:to>
      <xdr:col>16</xdr:col>
      <xdr:colOff>219075</xdr:colOff>
      <xdr:row>39</xdr:row>
      <xdr:rowOff>0</xdr:rowOff>
    </xdr:to>
    <xdr:pic>
      <xdr:nvPicPr>
        <xdr:cNvPr id="2" name="Picture 2" descr="WalkerTraits.jpg"/>
        <xdr:cNvPicPr preferRelativeResize="1">
          <a:picLocks noChangeAspect="1"/>
        </xdr:cNvPicPr>
      </xdr:nvPicPr>
      <xdr:blipFill>
        <a:blip r:embed="rId1"/>
        <a:srcRect t="40258"/>
        <a:stretch>
          <a:fillRect/>
        </a:stretch>
      </xdr:blipFill>
      <xdr:spPr>
        <a:xfrm>
          <a:off x="5419725" y="3076575"/>
          <a:ext cx="59626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7</xdr:row>
      <xdr:rowOff>161925</xdr:rowOff>
    </xdr:from>
    <xdr:to>
      <xdr:col>16</xdr:col>
      <xdr:colOff>209550</xdr:colOff>
      <xdr:row>14</xdr:row>
      <xdr:rowOff>85725</xdr:rowOff>
    </xdr:to>
    <xdr:pic>
      <xdr:nvPicPr>
        <xdr:cNvPr id="3" name="Picture 3" descr="WalkerTraits.jpg"/>
        <xdr:cNvPicPr preferRelativeResize="1">
          <a:picLocks noChangeAspect="1"/>
        </xdr:cNvPicPr>
      </xdr:nvPicPr>
      <xdr:blipFill>
        <a:blip r:embed="rId1"/>
        <a:srcRect t="20411" b="59458"/>
        <a:stretch>
          <a:fillRect/>
        </a:stretch>
      </xdr:blipFill>
      <xdr:spPr>
        <a:xfrm>
          <a:off x="5410200" y="1714500"/>
          <a:ext cx="59626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12.140625" style="0" customWidth="1"/>
    <col min="2" max="2" width="13.57421875" style="0" customWidth="1"/>
    <col min="3" max="3" width="11.57421875" style="0" customWidth="1"/>
    <col min="4" max="4" width="11.140625" style="0" customWidth="1"/>
    <col min="5" max="5" width="13.8515625" style="0" customWidth="1"/>
    <col min="10" max="10" width="13.7109375" style="0" customWidth="1"/>
  </cols>
  <sheetData>
    <row r="1" spans="1:16" ht="20.25">
      <c r="A1" s="2" t="s">
        <v>19</v>
      </c>
      <c r="P1" s="14" t="s">
        <v>26</v>
      </c>
    </row>
    <row r="2" ht="20.25">
      <c r="A2" s="12" t="s">
        <v>27</v>
      </c>
    </row>
    <row r="4" spans="1:6" ht="18">
      <c r="A4" s="8" t="s">
        <v>17</v>
      </c>
      <c r="F4" s="10"/>
    </row>
    <row r="5" spans="1:6" ht="18">
      <c r="A5" s="5" t="s">
        <v>5</v>
      </c>
      <c r="B5" s="5" t="s">
        <v>2</v>
      </c>
      <c r="C5" s="5" t="s">
        <v>4</v>
      </c>
      <c r="D5" s="5" t="s">
        <v>1</v>
      </c>
      <c r="E5" s="5" t="s">
        <v>3</v>
      </c>
      <c r="F5" s="11"/>
    </row>
    <row r="6" spans="1:6" ht="18">
      <c r="A6" s="6">
        <v>1</v>
      </c>
      <c r="B6" s="6">
        <v>1</v>
      </c>
      <c r="C6" s="6">
        <v>1</v>
      </c>
      <c r="D6" s="6">
        <v>1</v>
      </c>
      <c r="E6" s="6">
        <v>1</v>
      </c>
      <c r="F6" s="10"/>
    </row>
    <row r="7" spans="2:4" ht="15">
      <c r="B7" s="3"/>
      <c r="C7" s="3"/>
      <c r="D7" s="3"/>
    </row>
    <row r="8" spans="1:5" ht="15">
      <c r="A8" s="3"/>
      <c r="B8" s="3"/>
      <c r="C8" s="3"/>
      <c r="D8" s="3"/>
      <c r="E8" s="3"/>
    </row>
    <row r="9" spans="1:5" ht="20.25">
      <c r="A9" s="7" t="s">
        <v>16</v>
      </c>
      <c r="B9" s="3"/>
      <c r="C9" s="3"/>
      <c r="D9" s="3"/>
      <c r="E9" s="3"/>
    </row>
    <row r="10" spans="1:9" ht="15">
      <c r="A10" s="3" t="s">
        <v>6</v>
      </c>
      <c r="B10" s="3" t="s">
        <v>0</v>
      </c>
      <c r="C10" s="3" t="s">
        <v>18</v>
      </c>
      <c r="D10" s="3" t="s">
        <v>7</v>
      </c>
      <c r="E10" s="3" t="s">
        <v>8</v>
      </c>
      <c r="F10" s="3" t="s">
        <v>9</v>
      </c>
      <c r="G10" s="3"/>
      <c r="H10" s="1"/>
      <c r="I10" s="1"/>
    </row>
    <row r="11" spans="1:7" ht="15.75">
      <c r="A11" s="3">
        <f>IF(D6&gt;0,IF(B6&gt;0,IF(E6&gt;0,D6*-1.375+B6*-1.185+E6*-1.15+9.128,"-"),"-"),"-")</f>
        <v>5.418</v>
      </c>
      <c r="B11" s="4" t="str">
        <f aca="true" t="shared" si="0" ref="B11:B16">IF(A11&lt;&gt;"-",IF(A11&gt;0,"FEMALE","MALE"),"-")</f>
        <v>FEMALE</v>
      </c>
      <c r="C11" s="9">
        <f aca="true" t="shared" si="1" ref="C11:C16">IF(D11&lt;&gt;"-",1-D11,"-")</f>
        <v>0.004416418525460597</v>
      </c>
      <c r="D11" s="9">
        <f aca="true" t="shared" si="2" ref="D11:D16">IF(A11&lt;&gt;"-",1/(1+EXP(-(A11))),"-")</f>
        <v>0.9955835814745394</v>
      </c>
      <c r="E11" s="3" t="s">
        <v>20</v>
      </c>
      <c r="F11" s="1" t="s">
        <v>10</v>
      </c>
      <c r="G11" s="3"/>
    </row>
    <row r="12" spans="1:7" ht="15.75">
      <c r="A12" s="3">
        <f>IF(D6&gt;0,IF(B6&gt;0,D6*-1.568+B6*-1.459+7.434,"-"),"-")</f>
        <v>4.407</v>
      </c>
      <c r="B12" s="4" t="str">
        <f t="shared" si="0"/>
        <v>FEMALE</v>
      </c>
      <c r="C12" s="9">
        <f t="shared" si="1"/>
        <v>0.01204485141954148</v>
      </c>
      <c r="D12" s="9">
        <f t="shared" si="2"/>
        <v>0.9879551485804585</v>
      </c>
      <c r="E12" s="3" t="s">
        <v>21</v>
      </c>
      <c r="F12" s="1" t="s">
        <v>11</v>
      </c>
      <c r="G12" s="3"/>
    </row>
    <row r="13" spans="1:7" ht="15.75">
      <c r="A13" s="3">
        <f>IF(D6&gt;0,IF(E6&gt;0,D6*-1.525+E6*-1.485+7.372,"-"),"-")</f>
        <v>4.362</v>
      </c>
      <c r="B13" s="4" t="str">
        <f t="shared" si="0"/>
        <v>FEMALE</v>
      </c>
      <c r="C13" s="9">
        <f t="shared" si="1"/>
        <v>0.012592269015304303</v>
      </c>
      <c r="D13" s="9">
        <f t="shared" si="2"/>
        <v>0.9874077309846957</v>
      </c>
      <c r="E13" s="3" t="s">
        <v>22</v>
      </c>
      <c r="F13" s="1" t="s">
        <v>12</v>
      </c>
      <c r="G13" s="3"/>
    </row>
    <row r="14" spans="1:7" ht="15.75">
      <c r="A14" s="3">
        <f>IF(B6&gt;0,IF(E6&gt;0,B6*-1.415+E6*-1.629+7.382,"-"),"-")</f>
        <v>4.337999999999999</v>
      </c>
      <c r="B14" s="4" t="str">
        <f t="shared" si="0"/>
        <v>FEMALE</v>
      </c>
      <c r="C14" s="9">
        <f t="shared" si="1"/>
        <v>0.012894195282336818</v>
      </c>
      <c r="D14" s="9">
        <f t="shared" si="2"/>
        <v>0.9871058047176632</v>
      </c>
      <c r="E14" s="13" t="s">
        <v>23</v>
      </c>
      <c r="F14" s="1" t="s">
        <v>13</v>
      </c>
      <c r="G14" s="3"/>
    </row>
    <row r="15" spans="1:7" ht="15.75">
      <c r="A15" s="3">
        <f>IF(C6&gt;0,IF(E6&gt;0,C6*-1.007+E6*-1.85+6.018,"-"),"-")</f>
        <v>3.1609999999999996</v>
      </c>
      <c r="B15" s="4" t="str">
        <f t="shared" si="0"/>
        <v>FEMALE</v>
      </c>
      <c r="C15" s="9">
        <f t="shared" si="1"/>
        <v>0.04066002885819642</v>
      </c>
      <c r="D15" s="9">
        <f t="shared" si="2"/>
        <v>0.9593399711418036</v>
      </c>
      <c r="E15" s="13" t="s">
        <v>24</v>
      </c>
      <c r="F15" s="1" t="s">
        <v>14</v>
      </c>
      <c r="G15" s="3"/>
    </row>
    <row r="16" spans="1:7" ht="15.75">
      <c r="A16" s="3">
        <f>IF(A6&gt;0,IF(B6&gt;0,A6*-0.7+B6*-1.559+5.329,"-"),"-")</f>
        <v>3.07</v>
      </c>
      <c r="B16" s="4" t="str">
        <f t="shared" si="0"/>
        <v>FEMALE</v>
      </c>
      <c r="C16" s="9">
        <f t="shared" si="1"/>
        <v>0.04436182758915641</v>
      </c>
      <c r="D16" s="9">
        <f t="shared" si="2"/>
        <v>0.9556381724108436</v>
      </c>
      <c r="E16" s="13" t="s">
        <v>25</v>
      </c>
      <c r="F16" s="1" t="s">
        <v>15</v>
      </c>
      <c r="G16" s="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Mercyhurst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sousley</dc:creator>
  <cp:keywords/>
  <dc:description/>
  <cp:lastModifiedBy>sousley</cp:lastModifiedBy>
  <dcterms:created xsi:type="dcterms:W3CDTF">2008-06-07T14:23:33Z</dcterms:created>
  <dcterms:modified xsi:type="dcterms:W3CDTF">2012-06-12T17:31:37Z</dcterms:modified>
  <cp:category/>
  <cp:version/>
  <cp:contentType/>
  <cp:contentStatus/>
</cp:coreProperties>
</file>